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0650" windowHeight="9000" firstSheet="1" activeTab="1"/>
  </bookViews>
  <sheets>
    <sheet name="Cognos_Office_Connection_Cache" sheetId="2" state="veryHidden" r:id="rId1"/>
    <sheet name="Факт АО &quot;НТГ&quot; 2026г." sheetId="1" r:id="rId2"/>
  </sheets>
  <definedNames>
    <definedName name="ID" localSheetId="0" hidden="1">"67ff0085-515e-4d18-84b6-37f9fe6061bf"</definedName>
    <definedName name="ID" localSheetId="1" hidden="1">"cbf904b7-f714-462d-b9ad-9fab0ac63637"</definedName>
    <definedName name="_xlnm.Print_Area" localSheetId="1">'Факт АО "НТГ" 2026г.'!$A$1:$O$17</definedName>
  </definedNames>
  <calcPr calcId="162913"/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7" i="1"/>
  <c r="E24" i="1" l="1"/>
  <c r="C24" i="1" l="1"/>
  <c r="D24" i="1"/>
  <c r="F13" i="1" l="1"/>
  <c r="G13" i="1"/>
  <c r="H13" i="1"/>
  <c r="F9" i="1"/>
  <c r="G9" i="1"/>
  <c r="G11" i="1" s="1"/>
  <c r="H9" i="1"/>
  <c r="D9" i="1"/>
  <c r="D11" i="1" s="1"/>
  <c r="E9" i="1"/>
  <c r="E13" i="1"/>
  <c r="C21" i="1"/>
  <c r="C22" i="1" s="1"/>
  <c r="D21" i="1"/>
  <c r="D22" i="1" s="1"/>
  <c r="E21" i="1"/>
  <c r="E22" i="1" s="1"/>
  <c r="F21" i="1"/>
  <c r="F22" i="1" s="1"/>
  <c r="G21" i="1"/>
  <c r="G22" i="1" s="1"/>
  <c r="H21" i="1"/>
  <c r="H22" i="1" s="1"/>
  <c r="I21" i="1"/>
  <c r="I22" i="1" s="1"/>
  <c r="J21" i="1"/>
  <c r="J22" i="1" s="1"/>
  <c r="K21" i="1"/>
  <c r="K22" i="1" s="1"/>
  <c r="L21" i="1"/>
  <c r="L22" i="1" s="1"/>
  <c r="M20" i="1"/>
  <c r="M21" i="1"/>
  <c r="M22" i="1" s="1"/>
  <c r="N21" i="1"/>
  <c r="N22" i="1" s="1"/>
  <c r="C9" i="1"/>
  <c r="H11" i="1" l="1"/>
  <c r="E11" i="1"/>
  <c r="F11" i="1"/>
  <c r="F15" i="1" s="1"/>
  <c r="G15" i="1"/>
  <c r="C11" i="1"/>
  <c r="E15" i="1"/>
  <c r="H15" i="1" l="1"/>
  <c r="D13" i="1" l="1"/>
  <c r="D15" i="1" s="1"/>
  <c r="C13" i="1"/>
  <c r="C15" i="1" l="1"/>
</calcChain>
</file>

<file path=xl/sharedStrings.xml><?xml version="1.0" encoding="utf-8"?>
<sst xmlns="http://schemas.openxmlformats.org/spreadsheetml/2006/main" count="38" uniqueCount="30">
  <si>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</si>
  <si>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</si>
  <si>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</si>
  <si>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</si>
  <si>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</si>
  <si>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</si>
  <si>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</si>
  <si>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</si>
  <si>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</si>
  <si>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</si>
  <si>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</si>
  <si>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</si>
  <si>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</si>
  <si>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</si>
  <si>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</si>
  <si>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</si>
  <si>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</si>
  <si>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</si>
  <si>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апрель</t>
  </si>
  <si>
    <t>май</t>
  </si>
  <si>
    <t>июнь</t>
  </si>
  <si>
    <t>в т.ч. теплопотребление</t>
  </si>
  <si>
    <t xml:space="preserve">июль </t>
  </si>
  <si>
    <t>август</t>
  </si>
  <si>
    <t>сентябрь</t>
  </si>
  <si>
    <t>октябрь</t>
  </si>
  <si>
    <t>ноябрь</t>
  </si>
  <si>
    <t>декабрь</t>
  </si>
  <si>
    <t>2026 год</t>
  </si>
  <si>
    <t>Фактические показатели отпуска тепловой энергии котельной 
АО "Норильсктрансгаз" в п. Тухард за 6 месяца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</si>
</sst>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00"/>
    <numFmt numFmtId="166" formatCode="0.0000"/>
    <numFmt numFmtId="167" formatCode="0.00000"/>
    <numFmt numFmtId="168" formatCode="0.000000"/>
    <numFmt numFmtId="169" formatCode="#,##0.000"/>
  </numFmts>
  <fonts count="17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  <font>
      <sz val="12"/>
      <color theme="1"/>
      <name val="Tahoma"/>
      <family val="2"/>
      <charset val="204"/>
    </font>
    <font>
      <sz val="10"/>
      <color theme="0" tint="-4.9989318521683403E-2"/>
      <name val="Tahoma"/>
      <family val="2"/>
      <charset val="204"/>
    </font>
    <font>
      <sz val="13"/>
      <name val="Tahoma"/>
      <family val="2"/>
      <charset val="204"/>
    </font>
    <font>
      <sz val="12"/>
      <color theme="0"/>
      <name val="Tahoma"/>
      <family val="2"/>
      <charset val="204"/>
    </font>
    <font>
      <sz val="10"/>
      <color theme="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2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0" fontId="2" fillId="0" borderId="5" xfId="0" applyFont="1" applyFill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 wrapText="1"/>
    </xf>
    <xf numFmtId="2" fontId="9" fillId="0" borderId="5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0" xfId="0" applyFont="1" applyFill="1"/>
    <xf numFmtId="165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4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vertical="center" wrapText="1"/>
    </xf>
    <xf numFmtId="167" fontId="6" fillId="0" borderId="0" xfId="0" applyNumberFormat="1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8" fontId="1" fillId="0" borderId="0" xfId="0" applyNumberFormat="1" applyFont="1" applyBorder="1"/>
    <xf numFmtId="166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/>
    <xf numFmtId="0" fontId="6" fillId="2" borderId="0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9" fontId="2" fillId="0" borderId="5" xfId="0" applyNumberFormat="1" applyFont="1" applyFill="1" applyBorder="1" applyAlignment="1">
      <alignment horizontal="center" vertical="center"/>
    </xf>
    <xf numFmtId="169" fontId="12" fillId="0" borderId="7" xfId="0" applyNumberFormat="1" applyFont="1" applyFill="1" applyBorder="1" applyAlignment="1">
      <alignment horizontal="center" vertical="center"/>
    </xf>
    <xf numFmtId="169" fontId="2" fillId="0" borderId="6" xfId="0" applyNumberFormat="1" applyFont="1" applyFill="1" applyBorder="1" applyAlignment="1">
      <alignment horizontal="center" vertical="center"/>
    </xf>
    <xf numFmtId="169" fontId="12" fillId="0" borderId="3" xfId="0" applyNumberFormat="1" applyFont="1" applyFill="1" applyBorder="1" applyAlignment="1">
      <alignment horizontal="center" vertical="center"/>
    </xf>
    <xf numFmtId="169" fontId="2" fillId="0" borderId="4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9" fontId="2" fillId="0" borderId="5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Fill="1" applyBorder="1" applyAlignment="1">
      <alignment horizontal="center" vertical="center" wrapText="1"/>
    </xf>
    <xf numFmtId="169" fontId="2" fillId="0" borderId="7" xfId="0" applyNumberFormat="1" applyFont="1" applyFill="1" applyBorder="1" applyAlignment="1">
      <alignment horizontal="center" vertical="center" wrapText="1"/>
    </xf>
    <xf numFmtId="169" fontId="12" fillId="0" borderId="6" xfId="0" applyNumberFormat="1" applyFont="1" applyFill="1" applyBorder="1" applyAlignment="1">
      <alignment horizontal="center" vertical="center" wrapText="1"/>
    </xf>
    <xf numFmtId="169" fontId="12" fillId="0" borderId="7" xfId="0" applyNumberFormat="1" applyFont="1" applyFill="1" applyBorder="1" applyAlignment="1">
      <alignment horizontal="center" vertical="center" wrapText="1"/>
    </xf>
    <xf numFmtId="169" fontId="12" fillId="0" borderId="6" xfId="0" applyNumberFormat="1" applyFont="1" applyFill="1" applyBorder="1" applyAlignment="1">
      <alignment horizontal="center" vertical="center"/>
    </xf>
    <xf numFmtId="169" fontId="2" fillId="0" borderId="2" xfId="0" applyNumberFormat="1" applyFont="1" applyFill="1" applyBorder="1" applyAlignment="1">
      <alignment horizontal="center" vertical="center"/>
    </xf>
    <xf numFmtId="169" fontId="2" fillId="0" borderId="3" xfId="0" applyNumberFormat="1" applyFont="1" applyFill="1" applyBorder="1" applyAlignment="1">
      <alignment horizontal="center" vertical="center"/>
    </xf>
    <xf numFmtId="169" fontId="14" fillId="0" borderId="2" xfId="0" applyNumberFormat="1" applyFont="1" applyFill="1" applyBorder="1" applyAlignment="1">
      <alignment horizontal="center" vertical="center"/>
    </xf>
    <xf numFmtId="169" fontId="14" fillId="0" borderId="3" xfId="0" applyNumberFormat="1" applyFont="1" applyFill="1" applyBorder="1" applyAlignment="1">
      <alignment horizontal="center" vertical="center"/>
    </xf>
    <xf numFmtId="169" fontId="15" fillId="0" borderId="5" xfId="0" applyNumberFormat="1" applyFont="1" applyFill="1" applyBorder="1" applyAlignment="1">
      <alignment horizontal="center" vertical="center" wrapText="1"/>
    </xf>
    <xf numFmtId="169" fontId="15" fillId="0" borderId="6" xfId="0" applyNumberFormat="1" applyFont="1" applyFill="1" applyBorder="1" applyAlignment="1">
      <alignment horizontal="center" vertical="center" wrapText="1"/>
    </xf>
    <xf numFmtId="169" fontId="15" fillId="0" borderId="7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169" fontId="2" fillId="0" borderId="20" xfId="0" applyNumberFormat="1" applyFont="1" applyFill="1" applyBorder="1" applyAlignment="1">
      <alignment horizontal="center" vertical="center"/>
    </xf>
    <xf numFmtId="4" fontId="12" fillId="0" borderId="21" xfId="0" applyNumberFormat="1" applyFont="1" applyFill="1" applyBorder="1" applyAlignment="1">
      <alignment horizontal="center" vertical="center"/>
    </xf>
    <xf numFmtId="4" fontId="12" fillId="0" borderId="22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69" fontId="12" fillId="0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9" fontId="16" fillId="0" borderId="5" xfId="0" applyNumberFormat="1" applyFont="1" applyFill="1" applyBorder="1" applyAlignment="1">
      <alignment horizontal="center" vertical="center" wrapText="1"/>
    </xf>
    <xf numFmtId="169" fontId="16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8"/>
  <sheetViews>
    <sheetView tabSelected="1" zoomScale="60" zoomScaleNormal="60" zoomScaleSheetLayoutView="70" workbookViewId="0">
      <selection activeCell="X11" sqref="X11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5.140625" style="8" customWidth="1"/>
    <col min="6" max="8" width="15.140625" style="3" customWidth="1"/>
    <col min="9" max="11" width="12.140625" style="39" customWidth="1"/>
    <col min="12" max="12" width="12.140625" style="3" customWidth="1"/>
    <col min="13" max="14" width="12.140625" style="39" customWidth="1"/>
    <col min="15" max="15" width="17.140625" style="39" customWidth="1"/>
    <col min="16" max="16" width="17.42578125" style="40" hidden="1" customWidth="1"/>
    <col min="17" max="17" width="3.5703125" style="40" hidden="1" customWidth="1"/>
    <col min="18" max="16384" width="8.85546875" style="3"/>
  </cols>
  <sheetData>
    <row r="2" spans="1:17" x14ac:dyDescent="0.2">
      <c r="A2" s="1"/>
      <c r="B2" s="2"/>
      <c r="C2" s="2"/>
      <c r="D2" s="2"/>
      <c r="E2" s="2"/>
      <c r="F2" s="1"/>
      <c r="G2" s="1"/>
    </row>
    <row r="3" spans="1:17" x14ac:dyDescent="0.2">
      <c r="A3" s="1"/>
      <c r="B3" s="2"/>
      <c r="C3" s="2"/>
      <c r="D3" s="2"/>
      <c r="E3" s="2"/>
      <c r="F3" s="1"/>
      <c r="G3" s="1"/>
    </row>
    <row r="4" spans="1:17" ht="50.45" customHeight="1" x14ac:dyDescent="0.2">
      <c r="A4" s="99" t="s">
        <v>29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7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7" ht="41.45" customHeight="1" thickBot="1" x14ac:dyDescent="0.25">
      <c r="A6" s="29" t="s">
        <v>0</v>
      </c>
      <c r="B6" s="30" t="s">
        <v>1</v>
      </c>
      <c r="C6" s="36" t="s">
        <v>2</v>
      </c>
      <c r="D6" s="37" t="s">
        <v>3</v>
      </c>
      <c r="E6" s="46" t="s">
        <v>4</v>
      </c>
      <c r="F6" s="36" t="s">
        <v>18</v>
      </c>
      <c r="G6" s="37" t="s">
        <v>19</v>
      </c>
      <c r="H6" s="60" t="s">
        <v>20</v>
      </c>
      <c r="I6" s="56" t="s">
        <v>22</v>
      </c>
      <c r="J6" s="57" t="s">
        <v>23</v>
      </c>
      <c r="K6" s="58" t="s">
        <v>24</v>
      </c>
      <c r="L6" s="59" t="s">
        <v>25</v>
      </c>
      <c r="M6" s="57" t="s">
        <v>26</v>
      </c>
      <c r="N6" s="66" t="s">
        <v>27</v>
      </c>
      <c r="O6" s="67" t="s">
        <v>28</v>
      </c>
    </row>
    <row r="7" spans="1:17" ht="44.45" customHeight="1" x14ac:dyDescent="0.2">
      <c r="A7" s="28" t="s">
        <v>5</v>
      </c>
      <c r="B7" s="31" t="s">
        <v>6</v>
      </c>
      <c r="C7" s="84">
        <v>7226</v>
      </c>
      <c r="D7" s="89">
        <v>6582</v>
      </c>
      <c r="E7" s="90">
        <v>7038</v>
      </c>
      <c r="F7" s="84">
        <v>5142</v>
      </c>
      <c r="G7" s="89">
        <v>4363</v>
      </c>
      <c r="H7" s="90">
        <v>1078</v>
      </c>
      <c r="I7" s="84"/>
      <c r="J7" s="89"/>
      <c r="K7" s="90"/>
      <c r="L7" s="84"/>
      <c r="M7" s="89"/>
      <c r="N7" s="90"/>
      <c r="O7" s="88">
        <f>SUM(C7:N7)</f>
        <v>31429</v>
      </c>
      <c r="P7" s="41"/>
    </row>
    <row r="8" spans="1:17" ht="44.45" customHeight="1" x14ac:dyDescent="0.2">
      <c r="A8" s="24" t="s">
        <v>7</v>
      </c>
      <c r="B8" s="32" t="s">
        <v>6</v>
      </c>
      <c r="C8" s="83">
        <v>83</v>
      </c>
      <c r="D8" s="86">
        <v>56</v>
      </c>
      <c r="E8" s="91">
        <v>66</v>
      </c>
      <c r="F8" s="83">
        <v>45</v>
      </c>
      <c r="G8" s="86">
        <v>41</v>
      </c>
      <c r="H8" s="91">
        <v>22</v>
      </c>
      <c r="I8" s="83"/>
      <c r="J8" s="86"/>
      <c r="K8" s="91"/>
      <c r="L8" s="83"/>
      <c r="M8" s="86"/>
      <c r="N8" s="91"/>
      <c r="O8" s="88">
        <f t="shared" ref="O8:O17" si="0">SUM(C8:N8)</f>
        <v>313</v>
      </c>
      <c r="P8" s="41"/>
    </row>
    <row r="9" spans="1:17" s="10" customFormat="1" ht="44.45" customHeight="1" x14ac:dyDescent="0.2">
      <c r="A9" s="25" t="s">
        <v>8</v>
      </c>
      <c r="B9" s="33" t="s">
        <v>6</v>
      </c>
      <c r="C9" s="70">
        <f>C7-C8</f>
        <v>7143</v>
      </c>
      <c r="D9" s="71">
        <f>D7-D8</f>
        <v>6526</v>
      </c>
      <c r="E9" s="72">
        <f>E7-E8</f>
        <v>6972</v>
      </c>
      <c r="F9" s="70">
        <f t="shared" ref="F9:N9" si="1">F7-F8</f>
        <v>5097</v>
      </c>
      <c r="G9" s="73">
        <f t="shared" si="1"/>
        <v>4322</v>
      </c>
      <c r="H9" s="74">
        <f t="shared" si="1"/>
        <v>1056</v>
      </c>
      <c r="I9" s="80"/>
      <c r="J9" s="81"/>
      <c r="K9" s="82"/>
      <c r="L9" s="80"/>
      <c r="M9" s="81"/>
      <c r="N9" s="82"/>
      <c r="O9" s="88">
        <f t="shared" si="0"/>
        <v>31116</v>
      </c>
      <c r="P9" s="41"/>
      <c r="Q9" s="42"/>
    </row>
    <row r="10" spans="1:17" s="10" customFormat="1" ht="51" customHeight="1" x14ac:dyDescent="0.2">
      <c r="A10" s="25" t="s">
        <v>16</v>
      </c>
      <c r="B10" s="33" t="s">
        <v>6</v>
      </c>
      <c r="C10" s="94">
        <v>339</v>
      </c>
      <c r="D10" s="95">
        <v>306</v>
      </c>
      <c r="E10" s="96">
        <v>339</v>
      </c>
      <c r="F10" s="94">
        <v>279</v>
      </c>
      <c r="G10" s="95">
        <v>339</v>
      </c>
      <c r="H10" s="96">
        <v>378</v>
      </c>
      <c r="I10" s="94"/>
      <c r="J10" s="95"/>
      <c r="K10" s="96"/>
      <c r="L10" s="94"/>
      <c r="M10" s="95"/>
      <c r="N10" s="96"/>
      <c r="O10" s="88">
        <f t="shared" si="0"/>
        <v>1980</v>
      </c>
      <c r="P10" s="41"/>
      <c r="Q10" s="42"/>
    </row>
    <row r="11" spans="1:17" s="10" customFormat="1" ht="51" customHeight="1" x14ac:dyDescent="0.2">
      <c r="A11" s="25" t="s">
        <v>9</v>
      </c>
      <c r="B11" s="33" t="s">
        <v>6</v>
      </c>
      <c r="C11" s="70">
        <f>C9-C10</f>
        <v>6804</v>
      </c>
      <c r="D11" s="73">
        <f>D9-D10</f>
        <v>6220</v>
      </c>
      <c r="E11" s="74">
        <f>E9-E10</f>
        <v>6633</v>
      </c>
      <c r="F11" s="70">
        <f t="shared" ref="F11:N11" si="2">F9-F10</f>
        <v>4818</v>
      </c>
      <c r="G11" s="73">
        <f t="shared" si="2"/>
        <v>3983</v>
      </c>
      <c r="H11" s="74">
        <f t="shared" si="2"/>
        <v>678</v>
      </c>
      <c r="I11" s="80"/>
      <c r="J11" s="81"/>
      <c r="K11" s="82"/>
      <c r="L11" s="80"/>
      <c r="M11" s="81"/>
      <c r="N11" s="82"/>
      <c r="O11" s="88">
        <f t="shared" si="0"/>
        <v>29136</v>
      </c>
      <c r="P11" s="41"/>
      <c r="Q11" s="42"/>
    </row>
    <row r="12" spans="1:17" s="10" customFormat="1" ht="44.45" customHeight="1" x14ac:dyDescent="0.2">
      <c r="A12" s="25" t="s">
        <v>10</v>
      </c>
      <c r="B12" s="33" t="s">
        <v>6</v>
      </c>
      <c r="C12" s="85">
        <v>85.528999999999996</v>
      </c>
      <c r="D12" s="87">
        <v>73.841000000000008</v>
      </c>
      <c r="E12" s="92">
        <v>278.34299999999996</v>
      </c>
      <c r="F12" s="85">
        <v>124.459</v>
      </c>
      <c r="G12" s="87">
        <v>107.586</v>
      </c>
      <c r="H12" s="92">
        <v>46.902999999999999</v>
      </c>
      <c r="I12" s="85"/>
      <c r="J12" s="87"/>
      <c r="K12" s="92"/>
      <c r="L12" s="85"/>
      <c r="M12" s="87"/>
      <c r="N12" s="92"/>
      <c r="O12" s="88">
        <f t="shared" si="0"/>
        <v>716.66100000000006</v>
      </c>
      <c r="P12" s="41"/>
      <c r="Q12" s="42"/>
    </row>
    <row r="13" spans="1:17" s="10" customFormat="1" ht="44.45" customHeight="1" x14ac:dyDescent="0.2">
      <c r="A13" s="26" t="s">
        <v>21</v>
      </c>
      <c r="B13" s="38" t="s">
        <v>6</v>
      </c>
      <c r="C13" s="70">
        <f t="shared" ref="C13:N13" si="3">C12-C14</f>
        <v>79.673999999999992</v>
      </c>
      <c r="D13" s="73">
        <f t="shared" si="3"/>
        <v>70.786000000000001</v>
      </c>
      <c r="E13" s="74">
        <f t="shared" si="3"/>
        <v>233.69199999999995</v>
      </c>
      <c r="F13" s="70">
        <f t="shared" si="3"/>
        <v>107.95700000000001</v>
      </c>
      <c r="G13" s="73">
        <f t="shared" si="3"/>
        <v>93.013000000000005</v>
      </c>
      <c r="H13" s="74">
        <f t="shared" si="3"/>
        <v>39.707000000000001</v>
      </c>
      <c r="I13" s="80"/>
      <c r="J13" s="81"/>
      <c r="K13" s="82"/>
      <c r="L13" s="97"/>
      <c r="M13" s="98"/>
      <c r="N13" s="82"/>
      <c r="O13" s="88">
        <f t="shared" si="0"/>
        <v>624.82899999999995</v>
      </c>
      <c r="P13" s="41"/>
      <c r="Q13" s="42"/>
    </row>
    <row r="14" spans="1:17" s="23" customFormat="1" ht="32.450000000000003" customHeight="1" x14ac:dyDescent="0.2">
      <c r="A14" s="26" t="s">
        <v>17</v>
      </c>
      <c r="B14" s="34" t="s">
        <v>6</v>
      </c>
      <c r="C14" s="70">
        <v>5.8550000000000004</v>
      </c>
      <c r="D14" s="71">
        <v>3.0550000000000002</v>
      </c>
      <c r="E14" s="72">
        <v>44.651000000000003</v>
      </c>
      <c r="F14" s="70">
        <v>16.501999999999999</v>
      </c>
      <c r="G14" s="71">
        <v>14.573</v>
      </c>
      <c r="H14" s="72">
        <v>7.1960000000000006</v>
      </c>
      <c r="I14" s="70"/>
      <c r="J14" s="71"/>
      <c r="K14" s="72"/>
      <c r="L14" s="70"/>
      <c r="M14" s="71"/>
      <c r="N14" s="72"/>
      <c r="O14" s="88">
        <f t="shared" si="0"/>
        <v>91.831999999999994</v>
      </c>
      <c r="P14" s="41"/>
      <c r="Q14" s="43"/>
    </row>
    <row r="15" spans="1:17" s="10" customFormat="1" ht="49.15" customHeight="1" x14ac:dyDescent="0.2">
      <c r="A15" s="25" t="s">
        <v>15</v>
      </c>
      <c r="B15" s="33" t="s">
        <v>6</v>
      </c>
      <c r="C15" s="70">
        <f>C11-C13</f>
        <v>6724.326</v>
      </c>
      <c r="D15" s="71">
        <f t="shared" ref="D15:N15" si="4">D11-D13</f>
        <v>6149.2139999999999</v>
      </c>
      <c r="E15" s="72">
        <f t="shared" si="4"/>
        <v>6399.308</v>
      </c>
      <c r="F15" s="70">
        <f t="shared" si="4"/>
        <v>4710.0429999999997</v>
      </c>
      <c r="G15" s="73">
        <f t="shared" si="4"/>
        <v>3889.9870000000001</v>
      </c>
      <c r="H15" s="74">
        <f t="shared" si="4"/>
        <v>638.29300000000001</v>
      </c>
      <c r="I15" s="80"/>
      <c r="J15" s="81"/>
      <c r="K15" s="82"/>
      <c r="L15" s="80"/>
      <c r="M15" s="81"/>
      <c r="N15" s="82"/>
      <c r="O15" s="88">
        <f t="shared" si="0"/>
        <v>28511.171000000006</v>
      </c>
      <c r="P15" s="41"/>
      <c r="Q15" s="42"/>
    </row>
    <row r="16" spans="1:17" s="10" customFormat="1" ht="44.45" customHeight="1" x14ac:dyDescent="0.2">
      <c r="A16" s="25" t="s">
        <v>11</v>
      </c>
      <c r="B16" s="33" t="s">
        <v>12</v>
      </c>
      <c r="C16" s="61">
        <v>1012.5624</v>
      </c>
      <c r="D16" s="63">
        <v>936.70299999999997</v>
      </c>
      <c r="E16" s="62">
        <v>973.49459999999988</v>
      </c>
      <c r="F16" s="61">
        <v>746.10899999999992</v>
      </c>
      <c r="G16" s="75">
        <v>594.90419999999995</v>
      </c>
      <c r="H16" s="62">
        <v>172.48439999999999</v>
      </c>
      <c r="I16" s="70"/>
      <c r="J16" s="71"/>
      <c r="K16" s="72"/>
      <c r="L16" s="61"/>
      <c r="M16" s="63"/>
      <c r="N16" s="72"/>
      <c r="O16" s="88">
        <f t="shared" si="0"/>
        <v>4436.2575999999999</v>
      </c>
      <c r="P16" s="41"/>
      <c r="Q16" s="42"/>
    </row>
    <row r="17" spans="1:47" ht="44.45" customHeight="1" thickBot="1" x14ac:dyDescent="0.25">
      <c r="A17" s="27" t="s">
        <v>13</v>
      </c>
      <c r="B17" s="35" t="s">
        <v>14</v>
      </c>
      <c r="C17" s="76">
        <v>856</v>
      </c>
      <c r="D17" s="77">
        <v>790</v>
      </c>
      <c r="E17" s="65">
        <v>822</v>
      </c>
      <c r="F17" s="76">
        <v>630</v>
      </c>
      <c r="G17" s="64">
        <v>506</v>
      </c>
      <c r="H17" s="93">
        <v>146</v>
      </c>
      <c r="I17" s="76"/>
      <c r="J17" s="77"/>
      <c r="K17" s="65"/>
      <c r="L17" s="78"/>
      <c r="M17" s="79"/>
      <c r="N17" s="65"/>
      <c r="O17" s="88">
        <f t="shared" si="0"/>
        <v>3750</v>
      </c>
      <c r="P17" s="41"/>
    </row>
    <row r="18" spans="1:47" x14ac:dyDescent="0.2">
      <c r="A18" s="11"/>
      <c r="B18" s="12"/>
      <c r="C18" s="13"/>
      <c r="D18" s="13"/>
      <c r="E18" s="13"/>
      <c r="F18" s="6"/>
      <c r="G18" s="7"/>
      <c r="H18" s="7"/>
      <c r="I18" s="7"/>
      <c r="J18" s="7"/>
    </row>
    <row r="19" spans="1:47" ht="14.25" hidden="1" x14ac:dyDescent="0.2">
      <c r="A19" s="21"/>
      <c r="B19" s="14"/>
      <c r="C19" s="12">
        <v>8250</v>
      </c>
      <c r="D19" s="12">
        <v>8250</v>
      </c>
      <c r="E19" s="12">
        <v>8260</v>
      </c>
      <c r="F19" s="15">
        <v>8240</v>
      </c>
      <c r="G19" s="1">
        <v>8230</v>
      </c>
      <c r="H19" s="3">
        <v>8220</v>
      </c>
      <c r="I19" s="39">
        <v>8260</v>
      </c>
      <c r="J19" s="39">
        <v>8280</v>
      </c>
      <c r="K19" s="39">
        <v>8270</v>
      </c>
      <c r="L19" s="3">
        <v>8290</v>
      </c>
      <c r="M19" s="39">
        <v>8260</v>
      </c>
      <c r="N19" s="39">
        <v>8260</v>
      </c>
    </row>
    <row r="20" spans="1:47" ht="14.25" hidden="1" x14ac:dyDescent="0.2">
      <c r="A20" s="21"/>
      <c r="B20" s="14"/>
      <c r="C20" s="47">
        <v>1.1786000000000001</v>
      </c>
      <c r="D20" s="47">
        <v>1.1786000000000001</v>
      </c>
      <c r="E20" s="48">
        <v>1.18</v>
      </c>
      <c r="F20" s="52">
        <v>1.1771</v>
      </c>
      <c r="G20" s="53">
        <v>1.1757</v>
      </c>
      <c r="H20" s="53">
        <v>1.1741999999999999</v>
      </c>
      <c r="I20" s="53">
        <v>1.18</v>
      </c>
      <c r="J20" s="53">
        <v>1.1829000000000001</v>
      </c>
      <c r="K20" s="53">
        <v>1.1814</v>
      </c>
      <c r="L20" s="51">
        <v>1.1841999999999999</v>
      </c>
      <c r="M20" s="51">
        <f>M19/7000</f>
        <v>1.18</v>
      </c>
      <c r="N20" s="51">
        <v>1.18</v>
      </c>
    </row>
    <row r="21" spans="1:47" ht="17.45" hidden="1" customHeight="1" x14ac:dyDescent="0.2">
      <c r="A21" s="21"/>
      <c r="B21" s="14"/>
      <c r="C21" s="49">
        <f>C20*D16</f>
        <v>1103.9981557999999</v>
      </c>
      <c r="D21" s="50">
        <f>D17*D20</f>
        <v>931.09400000000005</v>
      </c>
      <c r="E21" s="12">
        <f>E20*E17</f>
        <v>969.95999999999992</v>
      </c>
      <c r="F21" s="52">
        <f>F20*F17</f>
        <v>741.57299999999998</v>
      </c>
      <c r="G21" s="53">
        <f>G20*G17</f>
        <v>594.90419999999995</v>
      </c>
      <c r="H21" s="53">
        <f t="shared" ref="H21:N21" si="5">H20*H17</f>
        <v>171.4332</v>
      </c>
      <c r="I21" s="53">
        <f t="shared" si="5"/>
        <v>0</v>
      </c>
      <c r="J21" s="53">
        <f t="shared" si="5"/>
        <v>0</v>
      </c>
      <c r="K21" s="53">
        <f t="shared" si="5"/>
        <v>0</v>
      </c>
      <c r="L21" s="53">
        <f t="shared" si="5"/>
        <v>0</v>
      </c>
      <c r="M21" s="53">
        <f t="shared" si="5"/>
        <v>0</v>
      </c>
      <c r="N21" s="53">
        <f t="shared" si="5"/>
        <v>0</v>
      </c>
      <c r="O21" s="7"/>
      <c r="P21" s="44"/>
      <c r="Q21" s="44"/>
      <c r="R21" s="1"/>
      <c r="S21" s="1"/>
      <c r="T21" s="1"/>
      <c r="U21" s="1"/>
      <c r="V21" s="1"/>
      <c r="W21" s="1"/>
      <c r="X21" s="1"/>
      <c r="Y21" s="1"/>
      <c r="Z21" s="1"/>
      <c r="AA21" s="1"/>
      <c r="AB21" s="7"/>
      <c r="AC21" s="7"/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7.45" hidden="1" customHeight="1" x14ac:dyDescent="0.2">
      <c r="A22" s="22"/>
      <c r="B22" s="16"/>
      <c r="C22" s="55">
        <f t="shared" ref="C22:L22" si="6">C21-C16</f>
        <v>91.435755799999924</v>
      </c>
      <c r="D22" s="55" t="e">
        <f>D21-#REF!</f>
        <v>#REF!</v>
      </c>
      <c r="E22" s="55">
        <f t="shared" si="6"/>
        <v>-3.5345999999999549</v>
      </c>
      <c r="F22" s="55">
        <f t="shared" si="6"/>
        <v>-4.5359999999999445</v>
      </c>
      <c r="G22" s="55">
        <f t="shared" si="6"/>
        <v>0</v>
      </c>
      <c r="H22" s="55">
        <f t="shared" si="6"/>
        <v>-1.0511999999999944</v>
      </c>
      <c r="I22" s="55">
        <f t="shared" si="6"/>
        <v>0</v>
      </c>
      <c r="J22" s="55">
        <f t="shared" si="6"/>
        <v>0</v>
      </c>
      <c r="K22" s="55">
        <f t="shared" si="6"/>
        <v>0</v>
      </c>
      <c r="L22" s="55">
        <f t="shared" si="6"/>
        <v>0</v>
      </c>
      <c r="M22" s="55">
        <f>M21-M16</f>
        <v>0</v>
      </c>
      <c r="N22" s="55">
        <f>N21-N16</f>
        <v>0</v>
      </c>
      <c r="O22" s="54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1"/>
      <c r="AC22" s="101"/>
      <c r="AD22" s="10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">
      <c r="A23" s="7"/>
      <c r="B23" s="2"/>
      <c r="C23" s="2"/>
      <c r="D23" s="2"/>
      <c r="E23" s="2"/>
      <c r="F23" s="12"/>
      <c r="G23" s="12"/>
      <c r="H23" s="12"/>
      <c r="I23" s="17"/>
      <c r="J23" s="17"/>
      <c r="K23" s="17"/>
      <c r="L23" s="12"/>
      <c r="M23" s="17"/>
      <c r="N23" s="17"/>
      <c r="O23" s="17"/>
      <c r="P23" s="45"/>
      <c r="Q23" s="45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7"/>
      <c r="AC23" s="17"/>
      <c r="AD23" s="1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4.25" x14ac:dyDescent="0.2">
      <c r="A24" s="18"/>
      <c r="B24" s="16"/>
      <c r="C24" s="68">
        <f>C17*1.18</f>
        <v>1010.0799999999999</v>
      </c>
      <c r="D24" s="69">
        <f>D17*1.1757</f>
        <v>928.803</v>
      </c>
      <c r="E24" s="69">
        <f>E17*1.1771</f>
        <v>967.57620000000009</v>
      </c>
      <c r="F24" s="1"/>
      <c r="G24" s="1"/>
      <c r="H24" s="1"/>
      <c r="I24" s="7"/>
      <c r="J24" s="7"/>
      <c r="K24" s="7"/>
      <c r="L24" s="1"/>
      <c r="M24" s="7"/>
      <c r="N24" s="7"/>
      <c r="O24" s="7"/>
      <c r="P24" s="44"/>
      <c r="Q24" s="44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69"/>
      <c r="D25" s="69"/>
      <c r="E25" s="69"/>
      <c r="F25" s="1"/>
      <c r="G25" s="1"/>
      <c r="H25" s="1"/>
      <c r="I25" s="7"/>
      <c r="J25" s="7"/>
      <c r="K25" s="7"/>
      <c r="L25" s="1"/>
      <c r="M25" s="7"/>
      <c r="N25" s="7"/>
      <c r="O25" s="7"/>
      <c r="P25" s="44"/>
      <c r="Q25" s="44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1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"/>
      <c r="B26" s="2"/>
      <c r="C26" s="2"/>
      <c r="D26" s="2"/>
      <c r="E26" s="2"/>
      <c r="F26" s="1"/>
      <c r="G26" s="1"/>
      <c r="H26" s="1"/>
      <c r="I26" s="7"/>
      <c r="J26" s="7"/>
      <c r="K26" s="7"/>
      <c r="L26" s="1"/>
      <c r="M26" s="7"/>
      <c r="N26" s="7"/>
      <c r="O26" s="7"/>
      <c r="P26" s="44"/>
      <c r="Q26" s="44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7"/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4.25" x14ac:dyDescent="0.2">
      <c r="A27" s="7"/>
      <c r="B27" s="9"/>
      <c r="C27" s="19"/>
      <c r="D27" s="20"/>
      <c r="E27" s="20"/>
      <c r="F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  <row r="38" spans="1:8" x14ac:dyDescent="0.2">
      <c r="A38" s="7"/>
      <c r="B38" s="9"/>
      <c r="C38" s="9"/>
      <c r="D38" s="9"/>
      <c r="E38" s="9"/>
      <c r="F38" s="7"/>
      <c r="G38" s="7"/>
      <c r="H38" s="7"/>
    </row>
  </sheetData>
  <mergeCells count="6">
    <mergeCell ref="A4:O4"/>
    <mergeCell ref="V22:X22"/>
    <mergeCell ref="Y22:AA22"/>
    <mergeCell ref="AB22:AD22"/>
    <mergeCell ref="P22:R22"/>
    <mergeCell ref="S22:U22"/>
  </mergeCells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2026г.</vt:lpstr>
      <vt:lpstr>'Факт АО "НТГ" 2026г.'!Область_печати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2026-07-02T10:07:23Z</dcterms:modified>
</cp:coreProperties>
</file>